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80" yWindow="-60" windowWidth="21360" windowHeight="1442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J63" i="1"/>
  <c r="AI63"/>
  <c r="AH63"/>
  <c r="AG63"/>
  <c r="AF63"/>
  <c r="AE63"/>
  <c r="AD63"/>
  <c r="AC63"/>
  <c r="AB63"/>
  <c r="AA63"/>
  <c r="Z63"/>
  <c r="AL62"/>
  <c r="AL61"/>
  <c r="AJ61"/>
  <c r="AI61"/>
  <c r="AH61"/>
  <c r="AG61"/>
  <c r="AF61"/>
  <c r="AE61"/>
  <c r="AD61"/>
  <c r="AC61"/>
  <c r="AB61"/>
  <c r="AA61"/>
  <c r="Z61"/>
  <c r="X61"/>
  <c r="W61"/>
  <c r="V61"/>
  <c r="U61"/>
  <c r="T61"/>
  <c r="S61"/>
  <c r="R61"/>
  <c r="Q61"/>
  <c r="P61"/>
  <c r="O61"/>
  <c r="N61"/>
  <c r="AJ58"/>
  <c r="AI58"/>
  <c r="AH58"/>
  <c r="AG58"/>
  <c r="AF58"/>
  <c r="AE58"/>
  <c r="AD58"/>
  <c r="AC58"/>
  <c r="AB58"/>
  <c r="AA58"/>
  <c r="Z58"/>
  <c r="AJ56"/>
  <c r="AI56"/>
  <c r="AH56"/>
  <c r="AG56"/>
  <c r="AF56"/>
  <c r="AE56"/>
  <c r="AD56"/>
  <c r="AC56"/>
  <c r="AB56"/>
  <c r="AA56"/>
  <c r="Z56"/>
  <c r="AJ53"/>
  <c r="AI53"/>
  <c r="AH53"/>
  <c r="AG53"/>
  <c r="AF53"/>
  <c r="AE53"/>
  <c r="AD53"/>
  <c r="AC53"/>
  <c r="AB53"/>
  <c r="AA53"/>
  <c r="Z53"/>
  <c r="AJ51"/>
  <c r="AI51"/>
  <c r="AH51"/>
  <c r="AG51"/>
  <c r="AF51"/>
  <c r="AE51"/>
  <c r="AD51"/>
  <c r="AC51"/>
  <c r="AB51"/>
  <c r="AA51"/>
  <c r="Z51"/>
  <c r="AJ48"/>
  <c r="AI48"/>
  <c r="AH48"/>
  <c r="AG48"/>
  <c r="AF48"/>
  <c r="AE48"/>
  <c r="AD48"/>
  <c r="AC48"/>
  <c r="AB48"/>
  <c r="AA48"/>
  <c r="Z48"/>
  <c r="AJ45"/>
  <c r="AI45"/>
  <c r="AH45"/>
  <c r="AG45"/>
  <c r="AF45"/>
  <c r="AE45"/>
  <c r="AD45"/>
  <c r="AC45"/>
  <c r="AB45"/>
  <c r="AA45"/>
  <c r="Z45"/>
  <c r="X45"/>
  <c r="W45"/>
  <c r="V45"/>
  <c r="U45"/>
  <c r="T45"/>
  <c r="S45"/>
  <c r="R45"/>
  <c r="Q45"/>
  <c r="P45"/>
  <c r="O45"/>
  <c r="N45"/>
  <c r="AJ26"/>
  <c r="AI26"/>
  <c r="AH26"/>
  <c r="AG26"/>
  <c r="AF26"/>
  <c r="AE26"/>
  <c r="AD26"/>
  <c r="AC26"/>
  <c r="AB26"/>
  <c r="AA26"/>
  <c r="Z26"/>
  <c r="X25"/>
  <c r="W25"/>
  <c r="V25"/>
  <c r="U25"/>
  <c r="T25"/>
  <c r="S25"/>
  <c r="R25"/>
  <c r="Q25"/>
  <c r="P25"/>
  <c r="O25"/>
  <c r="N25"/>
  <c r="AJ10"/>
  <c r="AI10"/>
  <c r="AH10"/>
  <c r="AG10"/>
  <c r="AF10"/>
  <c r="AE10"/>
  <c r="AD10"/>
  <c r="AC10"/>
  <c r="AB10"/>
  <c r="AA10"/>
  <c r="Z10"/>
  <c r="X10"/>
  <c r="W10"/>
  <c r="V10"/>
  <c r="U10"/>
  <c r="T10"/>
  <c r="S10"/>
  <c r="R10"/>
  <c r="Q10"/>
  <c r="P10"/>
  <c r="O10"/>
  <c r="N10"/>
</calcChain>
</file>

<file path=xl/sharedStrings.xml><?xml version="1.0" encoding="utf-8"?>
<sst xmlns="http://schemas.openxmlformats.org/spreadsheetml/2006/main" count="95" uniqueCount="57">
  <si>
    <t>You have red food coloring, which is very strong. 1 drop of in in the test tube would turn the test tube opaque.</t>
    <phoneticPr fontId="5" type="noConversion"/>
  </si>
  <si>
    <t xml:space="preserve">Then you add a drop of the colorant to the test tube and mix. </t>
    <phoneticPr fontId="5" type="noConversion"/>
  </si>
  <si>
    <t>Your photometer shows a slight difference, but it turns out that 4 drops produced a substantially different reading.</t>
    <phoneticPr fontId="5" type="noConversion"/>
  </si>
  <si>
    <t>So for the concentrations you need to make, you need to add 4 drops of colorant for every 3 ml of tap water for each stronger concentration step.</t>
    <phoneticPr fontId="5" type="noConversion"/>
  </si>
  <si>
    <t>So, in a 3 ml test tube, you'd need</t>
    <phoneticPr fontId="5" type="noConversion"/>
  </si>
  <si>
    <t>drops colorant/ml tap water</t>
    <phoneticPr fontId="5" type="noConversion"/>
  </si>
  <si>
    <t>Concentrations</t>
    <phoneticPr fontId="5" type="noConversion"/>
  </si>
  <si>
    <t>This many drops of colorant</t>
    <phoneticPr fontId="5" type="noConversion"/>
  </si>
  <si>
    <t>in this much tap water</t>
    <phoneticPr fontId="5" type="noConversion"/>
  </si>
  <si>
    <t>drops</t>
    <phoneticPr fontId="5" type="noConversion"/>
  </si>
  <si>
    <t>Total number of tubes required for full scenario</t>
    <phoneticPr fontId="5" type="noConversion"/>
  </si>
  <si>
    <t>Number of classes</t>
    <phoneticPr fontId="5" type="noConversion"/>
  </si>
  <si>
    <t>Number of groups per class</t>
    <phoneticPr fontId="5" type="noConversion"/>
  </si>
  <si>
    <t>Based on photometer design, size in ml per sample to fill cuvette</t>
    <phoneticPr fontId="5" type="noConversion"/>
  </si>
  <si>
    <t>You'll need this many ml of each concentration</t>
    <phoneticPr fontId="5" type="noConversion"/>
  </si>
  <si>
    <t>ml</t>
    <phoneticPr fontId="5" type="noConversion"/>
  </si>
  <si>
    <t>times</t>
    <phoneticPr fontId="5" type="noConversion"/>
  </si>
  <si>
    <t xml:space="preserve">You'll have to test a photometer in a setup as shown. </t>
    <phoneticPr fontId="5" type="noConversion"/>
  </si>
  <si>
    <t>You need to arrive at a beginning concentration (#1) that definitely registers different than tap water in YOUR photometer setup</t>
    <phoneticPr fontId="5" type="noConversion"/>
  </si>
  <si>
    <t>Let's start with a test tube with 3 ml of tap water in it</t>
    <phoneticPr fontId="5" type="noConversion"/>
  </si>
  <si>
    <t>For Archaea X (normal wild-type, survives in saline up to 25%)</t>
  </si>
  <si>
    <t>Values range between 0 and 10,</t>
    <phoneticPr fontId="5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</si>
  <si>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</si>
  <si>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</si>
  <si>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</si>
  <si>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</si>
  <si>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</si>
  <si>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</si>
  <si>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</si>
  <si>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</si>
  <si>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</si>
  <si>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</si>
  <si>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 Archaea Y (adapted to high arsenic, but can't normally compete with type X)</t>
  </si>
  <si>
    <t>Number of tubes of each concentration</t>
    <phoneticPr fontId="5" type="noConversion"/>
  </si>
  <si>
    <t>LOADING TEMPLATE FOR DEATH VALLEY SCENARIO (CLOSE UP OF MIDDLE BASIN)</t>
    <phoneticPr fontId="5" type="noConversion"/>
  </si>
  <si>
    <t>LOADING TEMPLATE FOR DEATH VALLEY SCENARIO (Zoom out OF MIDDLE BASIN)</t>
    <phoneticPr fontId="5" type="noConversion"/>
  </si>
  <si>
    <t>with a 0 indicating no concentration (tap water),</t>
    <phoneticPr fontId="5" type="noConversion"/>
  </si>
  <si>
    <t xml:space="preserve"> and a 10 indicating the highest (most opaque) concentration you'll use. </t>
    <phoneticPr fontId="5" type="noConversion"/>
  </si>
  <si>
    <t>makes this concentration series</t>
    <phoneticPr fontId="5" type="noConversion"/>
  </si>
  <si>
    <t>But you actually need</t>
    <phoneticPr fontId="5" type="noConversion"/>
  </si>
  <si>
    <t>ml</t>
    <phoneticPr fontId="5" type="noConversion"/>
  </si>
  <si>
    <t>ounces</t>
    <phoneticPr fontId="5" type="noConversion"/>
  </si>
  <si>
    <t>you need this much food coloring</t>
    <phoneticPr fontId="5" type="noConversion"/>
  </si>
  <si>
    <t>red food coloring comes in .25 and 1 ounce bottle at Safeway stores.</t>
    <phoneticPr fontId="5" type="noConversion"/>
  </si>
  <si>
    <t>Any cell marked with red is a cell where you can put in your own numbers</t>
    <phoneticPr fontId="5" type="noConversion"/>
  </si>
  <si>
    <t>How many times will each square get sampled per class?</t>
    <phoneticPr fontId="5" type="noConversion"/>
  </si>
  <si>
    <t>To this much tap water (ml)</t>
    <phoneticPr fontId="5" type="noConversion"/>
  </si>
  <si>
    <t>Recipes for the different concentrations</t>
    <phoneticPr fontId="5" type="noConversion"/>
  </si>
  <si>
    <t>drop</t>
    <phoneticPr fontId="5" type="noConversion"/>
  </si>
  <si>
    <t>ml tap water</t>
    <phoneticPr fontId="5" type="noConversion"/>
  </si>
  <si>
    <t>and to make the colorant, you used</t>
    <phoneticPr fontId="5" type="noConversion"/>
  </si>
  <si>
    <t>per</t>
    <phoneticPr fontId="5" type="noConversion"/>
  </si>
  <si>
    <r>
      <t xml:space="preserve">Or you should add this much of the colorant </t>
    </r>
    <r>
      <rPr>
        <b/>
        <i/>
        <u/>
        <sz val="10"/>
        <rFont val="Verdana"/>
      </rPr>
      <t>in ml</t>
    </r>
    <phoneticPr fontId="5" type="noConversion"/>
  </si>
  <si>
    <r>
      <t xml:space="preserve">So you should add this much of the colorant </t>
    </r>
    <r>
      <rPr>
        <b/>
        <i/>
        <u/>
        <sz val="10"/>
        <rFont val="Verdana"/>
      </rPr>
      <t>(in drops)</t>
    </r>
    <phoneticPr fontId="5" type="noConversion"/>
  </si>
  <si>
    <t xml:space="preserve"> ml to complete your sampling</t>
    <phoneticPr fontId="5" type="noConversion"/>
  </si>
  <si>
    <t>Or you should add this much of the original coloring material (before dilution into the colorant) in ml</t>
    <phoneticPr fontId="5" type="noConversion"/>
  </si>
  <si>
    <r>
      <t xml:space="preserve">So you get a beaker and add 100 ml of tap water, and one drop of food coloring. Call that the </t>
    </r>
    <r>
      <rPr>
        <b/>
        <i/>
        <sz val="10"/>
        <rFont val="Verdana"/>
      </rPr>
      <t>colorant</t>
    </r>
    <r>
      <rPr>
        <sz val="10"/>
        <rFont val="Verdana"/>
      </rPr>
      <t>.</t>
    </r>
    <phoneticPr fontId="5" type="noConversion"/>
  </si>
</sst>
</file>

<file path=xl/styles.xml><?xml version="1.0" encoding="utf-8"?>
<styleSheet xmlns="http://schemas.openxmlformats.org/spreadsheetml/2006/main">
  <fonts count="13">
    <font>
      <sz val="10"/>
      <name val="Verdana"/>
    </font>
    <font>
      <b/>
      <i/>
      <sz val="10"/>
      <name val="Verdana"/>
    </font>
    <font>
      <b/>
      <sz val="10"/>
      <name val="Verdana"/>
    </font>
    <font>
      <i/>
      <sz val="10"/>
      <name val="Verdana"/>
    </font>
    <font>
      <sz val="10"/>
      <name val="Verdana"/>
    </font>
    <font>
      <sz val="8"/>
      <name val="Verdana"/>
    </font>
    <font>
      <sz val="10"/>
      <color indexed="10"/>
      <name val="Verdana"/>
    </font>
    <font>
      <b/>
      <u/>
      <sz val="10"/>
      <name val="Verdana"/>
    </font>
    <font>
      <b/>
      <i/>
      <u/>
      <sz val="10"/>
      <name val="Verdana"/>
    </font>
    <font>
      <i/>
      <u/>
      <sz val="10"/>
      <name val="Verdana"/>
    </font>
    <font>
      <b/>
      <sz val="10"/>
      <color indexed="14"/>
      <name val="Verdana"/>
    </font>
    <font>
      <b/>
      <sz val="12"/>
      <name val="Verdana"/>
    </font>
    <font>
      <b/>
      <sz val="10"/>
      <color indexed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3" fillId="0" borderId="0" xfId="0" applyFont="1"/>
    <xf numFmtId="0" fontId="9" fillId="0" borderId="0" xfId="0" applyFont="1"/>
    <xf numFmtId="1" fontId="0" fillId="0" borderId="0" xfId="0" applyNumberFormat="1"/>
    <xf numFmtId="0" fontId="3" fillId="0" borderId="0" xfId="0" applyFont="1" applyAlignment="1">
      <alignment horizontal="left"/>
    </xf>
    <xf numFmtId="1" fontId="0" fillId="0" borderId="0" xfId="0" applyNumberFormat="1"/>
    <xf numFmtId="0" fontId="4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M70"/>
  <sheetViews>
    <sheetView tabSelected="1" topLeftCell="K27" workbookViewId="0">
      <selection activeCell="AM68" sqref="AM68"/>
    </sheetView>
  </sheetViews>
  <sheetFormatPr baseColWidth="10" defaultRowHeight="13"/>
  <cols>
    <col min="1" max="1" width="3.7109375" customWidth="1"/>
    <col min="2" max="11" width="3.140625" customWidth="1"/>
    <col min="12" max="12" width="10.7109375" hidden="1" customWidth="1"/>
    <col min="13" max="13" width="1.5703125" customWidth="1"/>
    <col min="14" max="24" width="3.140625" customWidth="1"/>
    <col min="25" max="25" width="2.140625" customWidth="1"/>
    <col min="26" max="26" width="7.42578125" customWidth="1"/>
    <col min="27" max="27" width="9.28515625" customWidth="1"/>
    <col min="28" max="28" width="6.140625" customWidth="1"/>
    <col min="29" max="30" width="7.28515625" customWidth="1"/>
    <col min="31" max="31" width="6.42578125" customWidth="1"/>
    <col min="32" max="32" width="6" customWidth="1"/>
    <col min="33" max="33" width="5.85546875" customWidth="1"/>
    <col min="34" max="36" width="5.5703125" customWidth="1"/>
  </cols>
  <sheetData>
    <row r="1" spans="1:36">
      <c r="A1" s="1" t="s">
        <v>20</v>
      </c>
    </row>
    <row r="2" spans="1:36" ht="16">
      <c r="A2" s="1"/>
      <c r="Z2" s="18" t="s">
        <v>47</v>
      </c>
    </row>
    <row r="3" spans="1:36">
      <c r="A3" t="s">
        <v>21</v>
      </c>
      <c r="Z3" s="2" t="s">
        <v>44</v>
      </c>
    </row>
    <row r="4" spans="1:36">
      <c r="A4" t="s">
        <v>36</v>
      </c>
    </row>
    <row r="5" spans="1:36">
      <c r="A5" s="15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36">
      <c r="B6" s="1"/>
    </row>
    <row r="7" spans="1:36">
      <c r="A7" s="3" t="s">
        <v>34</v>
      </c>
    </row>
    <row r="8" spans="1:36">
      <c r="N8" s="3" t="s">
        <v>33</v>
      </c>
      <c r="O8" s="3"/>
      <c r="P8" s="3"/>
      <c r="Q8" s="3"/>
      <c r="R8" s="3"/>
      <c r="S8" s="3"/>
      <c r="T8" s="3"/>
      <c r="U8" s="3"/>
      <c r="V8" s="3"/>
      <c r="W8" s="3"/>
      <c r="Z8" s="11" t="s">
        <v>10</v>
      </c>
    </row>
    <row r="9" spans="1:36">
      <c r="A9" s="6"/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  <c r="I9" s="7" t="s">
        <v>29</v>
      </c>
      <c r="J9" s="7" t="s">
        <v>30</v>
      </c>
      <c r="K9" s="7" t="s">
        <v>31</v>
      </c>
      <c r="N9" s="8">
        <v>0</v>
      </c>
      <c r="O9" s="8">
        <v>1</v>
      </c>
      <c r="P9" s="8">
        <v>2</v>
      </c>
      <c r="Q9" s="8">
        <v>3</v>
      </c>
      <c r="R9" s="8">
        <v>4</v>
      </c>
      <c r="S9" s="8">
        <v>5</v>
      </c>
      <c r="T9" s="8">
        <v>6</v>
      </c>
      <c r="U9" s="8">
        <v>7</v>
      </c>
      <c r="V9" s="8">
        <v>8</v>
      </c>
      <c r="W9" s="8">
        <v>9</v>
      </c>
      <c r="X9" s="8">
        <v>10</v>
      </c>
      <c r="Z9" s="7">
        <v>0</v>
      </c>
      <c r="AA9" s="7">
        <v>1</v>
      </c>
      <c r="AB9" s="7">
        <v>2</v>
      </c>
      <c r="AC9" s="7">
        <v>3</v>
      </c>
      <c r="AD9" s="7">
        <v>4</v>
      </c>
      <c r="AE9" s="7">
        <v>5</v>
      </c>
      <c r="AF9" s="7">
        <v>6</v>
      </c>
      <c r="AG9" s="7">
        <v>7</v>
      </c>
      <c r="AH9" s="7">
        <v>8</v>
      </c>
      <c r="AI9" s="7">
        <v>9</v>
      </c>
      <c r="AJ9" s="7">
        <v>10</v>
      </c>
    </row>
    <row r="10" spans="1:36">
      <c r="A10" s="7">
        <v>1</v>
      </c>
      <c r="B10" s="6">
        <v>0</v>
      </c>
      <c r="C10" s="6">
        <v>2</v>
      </c>
      <c r="D10" s="6">
        <v>7</v>
      </c>
      <c r="E10" s="6">
        <v>7</v>
      </c>
      <c r="F10" s="6">
        <v>6</v>
      </c>
      <c r="G10" s="6">
        <v>3</v>
      </c>
      <c r="H10" s="6">
        <v>0</v>
      </c>
      <c r="I10" s="6">
        <v>0</v>
      </c>
      <c r="J10" s="6">
        <v>0</v>
      </c>
      <c r="K10" s="6">
        <v>0</v>
      </c>
      <c r="L10" s="3">
        <v>1</v>
      </c>
      <c r="N10" s="9">
        <f>COUNTIF($B$10:$K$19,"=0")</f>
        <v>41</v>
      </c>
      <c r="O10" s="9">
        <f>COUNTIF($B$10:$K$19,"=1")</f>
        <v>17</v>
      </c>
      <c r="P10" s="9">
        <f>COUNTIF($B$10:$K$19,"=2")</f>
        <v>10</v>
      </c>
      <c r="Q10" s="9">
        <f>COUNTIF($B$10:$K$19,"=3")</f>
        <v>6</v>
      </c>
      <c r="R10" s="9">
        <f>COUNTIF($B$10:$K$19,"=4")</f>
        <v>7</v>
      </c>
      <c r="S10" s="9">
        <f>COUNTIF($B$10:$K$19,"=5")</f>
        <v>4</v>
      </c>
      <c r="T10" s="9">
        <f>COUNTIF($B$10:$K$19,"=6")</f>
        <v>3</v>
      </c>
      <c r="U10" s="9">
        <f>COUNTIF($B$10:$K$19,"=7")</f>
        <v>6</v>
      </c>
      <c r="V10" s="9">
        <f>COUNTIF($B$10:$K$19,"=8")</f>
        <v>2</v>
      </c>
      <c r="W10" s="9">
        <f>COUNTIF($B$10:$K$19,"=9")</f>
        <v>3</v>
      </c>
      <c r="X10" s="9">
        <f>COUNTIF($B$10:$K$19,"=10")</f>
        <v>1</v>
      </c>
      <c r="Z10" s="6">
        <f>SUM(N10+N25+N45+N61)</f>
        <v>175</v>
      </c>
      <c r="AA10" s="6">
        <f t="shared" ref="AA10:AJ10" si="0">SUM(O10+O25+O45+O61)</f>
        <v>98</v>
      </c>
      <c r="AB10" s="6">
        <f t="shared" si="0"/>
        <v>37</v>
      </c>
      <c r="AC10" s="6">
        <f t="shared" si="0"/>
        <v>23</v>
      </c>
      <c r="AD10" s="6">
        <f t="shared" si="0"/>
        <v>13</v>
      </c>
      <c r="AE10" s="6">
        <f t="shared" si="0"/>
        <v>14</v>
      </c>
      <c r="AF10" s="6">
        <f t="shared" si="0"/>
        <v>10</v>
      </c>
      <c r="AG10" s="6">
        <f t="shared" si="0"/>
        <v>10</v>
      </c>
      <c r="AH10" s="6">
        <f t="shared" si="0"/>
        <v>9</v>
      </c>
      <c r="AI10" s="6">
        <f t="shared" si="0"/>
        <v>8</v>
      </c>
      <c r="AJ10" s="6">
        <f t="shared" si="0"/>
        <v>3</v>
      </c>
    </row>
    <row r="11" spans="1:36">
      <c r="A11" s="7">
        <v>2</v>
      </c>
      <c r="B11" s="6">
        <v>0</v>
      </c>
      <c r="C11" s="6">
        <v>2</v>
      </c>
      <c r="D11" s="6">
        <v>7</v>
      </c>
      <c r="E11" s="6">
        <v>7</v>
      </c>
      <c r="F11" s="6">
        <v>9</v>
      </c>
      <c r="G11" s="6">
        <v>9</v>
      </c>
      <c r="H11" s="6">
        <v>1</v>
      </c>
      <c r="I11" s="6">
        <v>0</v>
      </c>
      <c r="J11" s="6">
        <v>0</v>
      </c>
      <c r="K11" s="6">
        <v>0</v>
      </c>
      <c r="L11" s="3">
        <v>2</v>
      </c>
    </row>
    <row r="12" spans="1:36">
      <c r="A12" s="7">
        <v>3</v>
      </c>
      <c r="B12" s="6">
        <v>0</v>
      </c>
      <c r="C12" s="6">
        <v>1</v>
      </c>
      <c r="D12" s="6">
        <v>2</v>
      </c>
      <c r="E12" s="6">
        <v>8</v>
      </c>
      <c r="F12" s="6">
        <v>10</v>
      </c>
      <c r="G12" s="6">
        <v>9</v>
      </c>
      <c r="H12" s="6">
        <v>2</v>
      </c>
      <c r="I12" s="6">
        <v>1</v>
      </c>
      <c r="J12" s="6">
        <v>0</v>
      </c>
      <c r="K12" s="6">
        <v>0</v>
      </c>
      <c r="L12" s="3">
        <v>3</v>
      </c>
      <c r="Z12" s="11" t="s">
        <v>11</v>
      </c>
    </row>
    <row r="13" spans="1:36">
      <c r="A13" s="7">
        <v>4</v>
      </c>
      <c r="B13" s="6">
        <v>0</v>
      </c>
      <c r="C13" s="6">
        <v>1</v>
      </c>
      <c r="D13" s="6">
        <v>4</v>
      </c>
      <c r="E13" s="6">
        <v>8</v>
      </c>
      <c r="F13" s="6">
        <v>7</v>
      </c>
      <c r="G13" s="6">
        <v>5</v>
      </c>
      <c r="H13" s="6">
        <v>2</v>
      </c>
      <c r="I13" s="6">
        <v>1</v>
      </c>
      <c r="J13" s="6">
        <v>0</v>
      </c>
      <c r="K13" s="6">
        <v>0</v>
      </c>
      <c r="L13" s="3">
        <v>4</v>
      </c>
      <c r="Z13" s="16">
        <v>4</v>
      </c>
    </row>
    <row r="14" spans="1:36">
      <c r="A14" s="7">
        <v>5</v>
      </c>
      <c r="B14" s="6">
        <v>0</v>
      </c>
      <c r="C14" s="6">
        <v>0</v>
      </c>
      <c r="D14" s="6">
        <v>3</v>
      </c>
      <c r="E14" s="6">
        <v>7</v>
      </c>
      <c r="F14" s="6">
        <v>6</v>
      </c>
      <c r="G14" s="6">
        <v>3</v>
      </c>
      <c r="H14" s="6">
        <v>2</v>
      </c>
      <c r="I14" s="6">
        <v>1</v>
      </c>
      <c r="J14" s="6">
        <v>0</v>
      </c>
      <c r="K14" s="6">
        <v>0</v>
      </c>
      <c r="L14" s="3">
        <v>5</v>
      </c>
    </row>
    <row r="15" spans="1:36">
      <c r="A15" s="7">
        <v>6</v>
      </c>
      <c r="B15" s="6">
        <v>0</v>
      </c>
      <c r="C15" s="6">
        <v>0</v>
      </c>
      <c r="D15" s="6">
        <v>2</v>
      </c>
      <c r="E15" s="6">
        <v>6</v>
      </c>
      <c r="F15" s="6">
        <v>5</v>
      </c>
      <c r="G15" s="6">
        <v>4</v>
      </c>
      <c r="H15" s="6">
        <v>3</v>
      </c>
      <c r="I15" s="6">
        <v>2</v>
      </c>
      <c r="J15" s="6">
        <v>1</v>
      </c>
      <c r="K15" s="6">
        <v>0</v>
      </c>
      <c r="L15" s="3">
        <v>6</v>
      </c>
      <c r="Z15" s="11" t="s">
        <v>12</v>
      </c>
    </row>
    <row r="16" spans="1:36">
      <c r="A16" s="7">
        <v>7</v>
      </c>
      <c r="B16" s="6">
        <v>0</v>
      </c>
      <c r="C16" s="6">
        <v>0</v>
      </c>
      <c r="D16" s="6">
        <v>1</v>
      </c>
      <c r="E16" s="6">
        <v>2</v>
      </c>
      <c r="F16" s="6">
        <v>5</v>
      </c>
      <c r="G16" s="6">
        <v>5</v>
      </c>
      <c r="H16" s="6">
        <v>3</v>
      </c>
      <c r="I16" s="6">
        <v>1</v>
      </c>
      <c r="J16" s="6">
        <v>1</v>
      </c>
      <c r="K16" s="6">
        <v>0</v>
      </c>
      <c r="L16" s="3">
        <v>7</v>
      </c>
      <c r="Z16" s="16">
        <v>10</v>
      </c>
      <c r="AA16" s="19">
        <v>8</v>
      </c>
      <c r="AB16" s="19">
        <v>7</v>
      </c>
      <c r="AC16" s="19">
        <v>12</v>
      </c>
    </row>
    <row r="17" spans="1:36">
      <c r="A17" s="7">
        <v>8</v>
      </c>
      <c r="B17" s="6">
        <v>0</v>
      </c>
      <c r="C17" s="6">
        <v>0</v>
      </c>
      <c r="D17" s="6">
        <v>0</v>
      </c>
      <c r="E17" s="6">
        <v>1</v>
      </c>
      <c r="F17" s="6">
        <v>4</v>
      </c>
      <c r="G17" s="6">
        <v>4</v>
      </c>
      <c r="H17" s="6">
        <v>4</v>
      </c>
      <c r="I17" s="6">
        <v>1</v>
      </c>
      <c r="J17" s="6">
        <v>0</v>
      </c>
      <c r="K17" s="6">
        <v>0</v>
      </c>
      <c r="L17" s="3">
        <v>8</v>
      </c>
    </row>
    <row r="18" spans="1:36">
      <c r="A18" s="7">
        <v>9</v>
      </c>
      <c r="B18" s="6">
        <v>0</v>
      </c>
      <c r="C18" s="6">
        <v>0</v>
      </c>
      <c r="D18" s="6">
        <v>0</v>
      </c>
      <c r="E18" s="6">
        <v>1</v>
      </c>
      <c r="F18" s="6">
        <v>1</v>
      </c>
      <c r="G18" s="6">
        <v>4</v>
      </c>
      <c r="H18" s="6">
        <v>4</v>
      </c>
      <c r="I18" s="6">
        <v>1</v>
      </c>
      <c r="J18" s="6">
        <v>0</v>
      </c>
      <c r="K18" s="6">
        <v>0</v>
      </c>
      <c r="L18" s="3">
        <v>9</v>
      </c>
      <c r="Z18" s="11" t="s">
        <v>13</v>
      </c>
    </row>
    <row r="19" spans="1:36">
      <c r="A19" s="7">
        <v>10</v>
      </c>
      <c r="B19" s="6">
        <v>0</v>
      </c>
      <c r="C19" s="6">
        <v>0</v>
      </c>
      <c r="D19" s="6">
        <v>0</v>
      </c>
      <c r="E19" s="6">
        <v>1</v>
      </c>
      <c r="F19" s="6">
        <v>1</v>
      </c>
      <c r="G19" s="6">
        <v>2</v>
      </c>
      <c r="H19" s="6">
        <v>3</v>
      </c>
      <c r="I19" s="6">
        <v>0</v>
      </c>
      <c r="J19" s="6">
        <v>0</v>
      </c>
      <c r="K19" s="6">
        <v>0</v>
      </c>
      <c r="L19" s="3">
        <v>10</v>
      </c>
      <c r="Z19" s="16">
        <v>1</v>
      </c>
      <c r="AA19" t="s">
        <v>15</v>
      </c>
    </row>
    <row r="20" spans="1:36">
      <c r="L20" s="3"/>
    </row>
    <row r="21" spans="1:36">
      <c r="Z21" s="11" t="s">
        <v>45</v>
      </c>
    </row>
    <row r="22" spans="1:36">
      <c r="A22" s="3" t="s">
        <v>35</v>
      </c>
      <c r="Z22" s="16">
        <v>2</v>
      </c>
      <c r="AA22" t="s">
        <v>16</v>
      </c>
    </row>
    <row r="23" spans="1:36">
      <c r="N23" s="3" t="s">
        <v>33</v>
      </c>
      <c r="O23" s="3"/>
      <c r="P23" s="3"/>
      <c r="Q23" s="3"/>
      <c r="R23" s="3"/>
      <c r="S23" s="3"/>
      <c r="T23" s="3"/>
      <c r="U23" s="3"/>
      <c r="V23" s="3"/>
      <c r="W23" s="3"/>
    </row>
    <row r="24" spans="1:36">
      <c r="A24" s="6"/>
      <c r="B24" s="7" t="s">
        <v>22</v>
      </c>
      <c r="C24" s="7" t="s">
        <v>23</v>
      </c>
      <c r="D24" s="7" t="s">
        <v>24</v>
      </c>
      <c r="E24" s="7" t="s">
        <v>25</v>
      </c>
      <c r="F24" s="7" t="s">
        <v>26</v>
      </c>
      <c r="G24" s="7" t="s">
        <v>27</v>
      </c>
      <c r="H24" s="7" t="s">
        <v>28</v>
      </c>
      <c r="I24" s="7" t="s">
        <v>29</v>
      </c>
      <c r="J24" s="7" t="s">
        <v>30</v>
      </c>
      <c r="K24" s="7" t="s">
        <v>31</v>
      </c>
      <c r="L24" s="3"/>
      <c r="N24" s="8">
        <v>0</v>
      </c>
      <c r="O24" s="8">
        <v>1</v>
      </c>
      <c r="P24" s="8">
        <v>2</v>
      </c>
      <c r="Q24" s="8">
        <v>3</v>
      </c>
      <c r="R24" s="8">
        <v>4</v>
      </c>
      <c r="S24" s="8">
        <v>5</v>
      </c>
      <c r="T24" s="8">
        <v>6</v>
      </c>
      <c r="U24" s="8">
        <v>7</v>
      </c>
      <c r="V24" s="8">
        <v>8</v>
      </c>
      <c r="W24" s="8">
        <v>9</v>
      </c>
      <c r="X24" s="8">
        <v>10</v>
      </c>
      <c r="Z24" s="11" t="s">
        <v>14</v>
      </c>
    </row>
    <row r="25" spans="1:36">
      <c r="A25" s="7">
        <v>1</v>
      </c>
      <c r="B25" s="6">
        <v>0</v>
      </c>
      <c r="C25" s="6">
        <v>0</v>
      </c>
      <c r="D25" s="6">
        <v>1</v>
      </c>
      <c r="E25" s="6">
        <v>3</v>
      </c>
      <c r="F25" s="6">
        <v>3</v>
      </c>
      <c r="G25" s="6">
        <v>2</v>
      </c>
      <c r="H25" s="6">
        <v>3</v>
      </c>
      <c r="I25" s="6">
        <v>0</v>
      </c>
      <c r="J25" s="6">
        <v>0</v>
      </c>
      <c r="K25" s="6">
        <v>0</v>
      </c>
      <c r="L25" s="3">
        <v>1</v>
      </c>
      <c r="N25" s="9">
        <f>COUNTIF($B$25:$K$34,"=0")</f>
        <v>47</v>
      </c>
      <c r="O25" s="9">
        <f>COUNTIF($B$25:$K$34,"=1")</f>
        <v>18</v>
      </c>
      <c r="P25" s="9">
        <f>COUNTIF($B$25:$K$34,"=2")</f>
        <v>11</v>
      </c>
      <c r="Q25" s="9">
        <f>COUNTIF($B$25:$K$34,"=3")</f>
        <v>9</v>
      </c>
      <c r="R25" s="9">
        <f>COUNTIF($B$25:$K$34,"=4")</f>
        <v>3</v>
      </c>
      <c r="S25" s="9">
        <f>COUNTIF($B$25:$K$34,"=5")</f>
        <v>3</v>
      </c>
      <c r="T25" s="9">
        <f>COUNTIF($B$25:$K$34,"=6")</f>
        <v>2</v>
      </c>
      <c r="U25" s="9">
        <f>COUNTIF($B$25:$K$34,"=7")</f>
        <v>1</v>
      </c>
      <c r="V25" s="9">
        <f>COUNTIF($B$25:$K$34,"=8")</f>
        <v>4</v>
      </c>
      <c r="W25" s="9">
        <f>COUNTIF($B$25:$K$34,"=9")</f>
        <v>2</v>
      </c>
      <c r="X25" s="9">
        <f>COUNTIF($B$25:$K$34,"=10")</f>
        <v>0</v>
      </c>
      <c r="Z25" s="7">
        <v>0</v>
      </c>
      <c r="AA25" s="7">
        <v>1</v>
      </c>
      <c r="AB25" s="7">
        <v>2</v>
      </c>
      <c r="AC25" s="7">
        <v>3</v>
      </c>
      <c r="AD25" s="7">
        <v>4</v>
      </c>
      <c r="AE25" s="7">
        <v>5</v>
      </c>
      <c r="AF25" s="7">
        <v>6</v>
      </c>
      <c r="AG25" s="7">
        <v>7</v>
      </c>
      <c r="AH25" s="7">
        <v>8</v>
      </c>
      <c r="AI25" s="7">
        <v>9</v>
      </c>
      <c r="AJ25" s="7">
        <v>10</v>
      </c>
    </row>
    <row r="26" spans="1:36">
      <c r="A26" s="7">
        <v>2</v>
      </c>
      <c r="B26" s="6">
        <v>1</v>
      </c>
      <c r="C26" s="6">
        <v>1</v>
      </c>
      <c r="D26" s="6">
        <v>1</v>
      </c>
      <c r="E26" s="6">
        <v>2</v>
      </c>
      <c r="F26" s="6">
        <v>2</v>
      </c>
      <c r="G26" s="6">
        <v>3</v>
      </c>
      <c r="H26" s="6">
        <v>2</v>
      </c>
      <c r="I26" s="6">
        <v>0</v>
      </c>
      <c r="J26" s="6">
        <v>0</v>
      </c>
      <c r="K26" s="6">
        <v>0</v>
      </c>
      <c r="L26" s="3">
        <v>2</v>
      </c>
      <c r="Z26" s="6">
        <f>Z$10*$Z$13*(SUM($Z$16:$AJ$16)*$Z$19*$Z$22)</f>
        <v>51800</v>
      </c>
      <c r="AA26" s="6">
        <f t="shared" ref="AA26:AJ26" si="1">AA$10*$Z$13*(SUM($Z$16:$AJ$16)*$Z$19*$Z$22)</f>
        <v>29008</v>
      </c>
      <c r="AB26" s="6">
        <f t="shared" si="1"/>
        <v>10952</v>
      </c>
      <c r="AC26" s="6">
        <f t="shared" si="1"/>
        <v>6808</v>
      </c>
      <c r="AD26" s="6">
        <f t="shared" si="1"/>
        <v>3848</v>
      </c>
      <c r="AE26" s="6">
        <f t="shared" si="1"/>
        <v>4144</v>
      </c>
      <c r="AF26" s="6">
        <f t="shared" si="1"/>
        <v>2960</v>
      </c>
      <c r="AG26" s="6">
        <f t="shared" si="1"/>
        <v>2960</v>
      </c>
      <c r="AH26" s="6">
        <f t="shared" si="1"/>
        <v>2664</v>
      </c>
      <c r="AI26" s="6">
        <f t="shared" si="1"/>
        <v>2368</v>
      </c>
      <c r="AJ26" s="6">
        <f t="shared" si="1"/>
        <v>888</v>
      </c>
    </row>
    <row r="27" spans="1:36">
      <c r="A27" s="7">
        <v>3</v>
      </c>
      <c r="B27" s="6">
        <v>0</v>
      </c>
      <c r="C27" s="6">
        <v>0</v>
      </c>
      <c r="D27" s="6">
        <v>1</v>
      </c>
      <c r="E27" s="6">
        <v>8</v>
      </c>
      <c r="F27" s="6">
        <v>8</v>
      </c>
      <c r="G27" s="6">
        <v>9</v>
      </c>
      <c r="H27" s="6">
        <v>2</v>
      </c>
      <c r="I27" s="6">
        <v>1</v>
      </c>
      <c r="J27" s="6">
        <v>0</v>
      </c>
      <c r="K27" s="6">
        <v>0</v>
      </c>
      <c r="L27" s="3">
        <v>3</v>
      </c>
    </row>
    <row r="28" spans="1:36">
      <c r="A28" s="7">
        <v>4</v>
      </c>
      <c r="B28" s="6">
        <v>0</v>
      </c>
      <c r="C28" s="6">
        <v>0</v>
      </c>
      <c r="D28" s="6">
        <v>1</v>
      </c>
      <c r="E28" s="6">
        <v>8</v>
      </c>
      <c r="F28" s="6">
        <v>9</v>
      </c>
      <c r="G28" s="6">
        <v>8</v>
      </c>
      <c r="H28" s="6">
        <v>3</v>
      </c>
      <c r="I28" s="6">
        <v>1</v>
      </c>
      <c r="J28" s="6">
        <v>0</v>
      </c>
      <c r="K28" s="6">
        <v>0</v>
      </c>
      <c r="L28" s="3">
        <v>4</v>
      </c>
      <c r="Z28" t="s">
        <v>17</v>
      </c>
    </row>
    <row r="29" spans="1:36">
      <c r="A29" s="7">
        <v>5</v>
      </c>
      <c r="B29" s="6">
        <v>0</v>
      </c>
      <c r="C29" s="6">
        <v>0</v>
      </c>
      <c r="D29" s="6">
        <v>1</v>
      </c>
      <c r="E29" s="6">
        <v>5</v>
      </c>
      <c r="F29" s="6">
        <v>7</v>
      </c>
      <c r="G29" s="6">
        <v>3</v>
      </c>
      <c r="H29" s="6">
        <v>3</v>
      </c>
      <c r="I29" s="6">
        <v>0</v>
      </c>
      <c r="J29" s="6">
        <v>0</v>
      </c>
      <c r="K29" s="6">
        <v>0</v>
      </c>
      <c r="L29" s="3">
        <v>5</v>
      </c>
      <c r="Z29" t="s">
        <v>18</v>
      </c>
    </row>
    <row r="30" spans="1:36">
      <c r="A30" s="7">
        <v>6</v>
      </c>
      <c r="B30" s="6">
        <v>0</v>
      </c>
      <c r="C30" s="6">
        <v>0</v>
      </c>
      <c r="D30" s="6">
        <v>2</v>
      </c>
      <c r="E30" s="6">
        <v>4</v>
      </c>
      <c r="F30" s="6">
        <v>6</v>
      </c>
      <c r="G30" s="6">
        <v>6</v>
      </c>
      <c r="H30" s="6">
        <v>3</v>
      </c>
      <c r="I30" s="6">
        <v>0</v>
      </c>
      <c r="J30" s="6">
        <v>0</v>
      </c>
      <c r="K30" s="6">
        <v>0</v>
      </c>
      <c r="L30" s="3">
        <v>6</v>
      </c>
      <c r="Z30" t="s">
        <v>19</v>
      </c>
    </row>
    <row r="31" spans="1:36">
      <c r="A31" s="7">
        <v>7</v>
      </c>
      <c r="B31" s="6">
        <v>0</v>
      </c>
      <c r="C31" s="6">
        <v>0</v>
      </c>
      <c r="D31" s="6">
        <v>1</v>
      </c>
      <c r="E31" s="6">
        <v>3</v>
      </c>
      <c r="F31" s="6">
        <v>5</v>
      </c>
      <c r="G31" s="6">
        <v>5</v>
      </c>
      <c r="H31" s="6">
        <v>4</v>
      </c>
      <c r="I31" s="6">
        <v>0</v>
      </c>
      <c r="J31" s="6">
        <v>0</v>
      </c>
      <c r="K31" s="6">
        <v>0</v>
      </c>
      <c r="L31" s="3">
        <v>7</v>
      </c>
      <c r="Z31" t="s">
        <v>0</v>
      </c>
    </row>
    <row r="32" spans="1:36">
      <c r="A32" s="7">
        <v>8</v>
      </c>
      <c r="B32" s="6">
        <v>0</v>
      </c>
      <c r="C32" s="6">
        <v>0</v>
      </c>
      <c r="D32" s="6">
        <v>1</v>
      </c>
      <c r="E32" s="6">
        <v>2</v>
      </c>
      <c r="F32" s="6">
        <v>2</v>
      </c>
      <c r="G32" s="6">
        <v>4</v>
      </c>
      <c r="H32" s="6">
        <v>2</v>
      </c>
      <c r="I32" s="6">
        <v>0</v>
      </c>
      <c r="J32" s="6">
        <v>0</v>
      </c>
      <c r="K32" s="6">
        <v>0</v>
      </c>
      <c r="L32" s="3">
        <v>8</v>
      </c>
      <c r="Z32" t="s">
        <v>56</v>
      </c>
    </row>
    <row r="33" spans="1:37">
      <c r="A33" s="7">
        <v>9</v>
      </c>
      <c r="B33" s="6">
        <v>0</v>
      </c>
      <c r="C33" s="6">
        <v>0</v>
      </c>
      <c r="D33" s="6">
        <v>1</v>
      </c>
      <c r="E33" s="6">
        <v>1</v>
      </c>
      <c r="F33" s="6">
        <v>0</v>
      </c>
      <c r="G33" s="6">
        <v>1</v>
      </c>
      <c r="H33" s="6">
        <v>2</v>
      </c>
      <c r="I33" s="6">
        <v>0</v>
      </c>
      <c r="J33" s="6">
        <v>0</v>
      </c>
      <c r="K33" s="6">
        <v>0</v>
      </c>
      <c r="L33" s="3">
        <v>9</v>
      </c>
      <c r="Z33" t="s">
        <v>1</v>
      </c>
    </row>
    <row r="34" spans="1:37">
      <c r="A34" s="7">
        <v>10</v>
      </c>
      <c r="B34" s="6">
        <v>0</v>
      </c>
      <c r="C34" s="6">
        <v>1</v>
      </c>
      <c r="D34" s="6">
        <v>0</v>
      </c>
      <c r="E34" s="6">
        <v>0</v>
      </c>
      <c r="F34" s="6">
        <v>0</v>
      </c>
      <c r="G34" s="6">
        <v>1</v>
      </c>
      <c r="H34" s="6">
        <v>2</v>
      </c>
      <c r="I34" s="6">
        <v>1</v>
      </c>
      <c r="J34" s="6">
        <v>1</v>
      </c>
      <c r="K34" s="6">
        <v>0</v>
      </c>
      <c r="L34" s="3">
        <v>10</v>
      </c>
      <c r="Z34" t="s">
        <v>2</v>
      </c>
    </row>
    <row r="35" spans="1:37">
      <c r="Z35" t="s">
        <v>3</v>
      </c>
    </row>
    <row r="36" spans="1:37">
      <c r="Z36" t="s">
        <v>4</v>
      </c>
    </row>
    <row r="38" spans="1:37">
      <c r="Z38" s="3" t="s">
        <v>6</v>
      </c>
    </row>
    <row r="39" spans="1:37">
      <c r="Z39" s="13" t="s">
        <v>7</v>
      </c>
      <c r="AA39" s="13"/>
      <c r="AB39" s="10"/>
      <c r="AC39" s="10"/>
      <c r="AD39" s="13" t="s">
        <v>50</v>
      </c>
      <c r="AE39" s="4"/>
      <c r="AF39" s="4"/>
      <c r="AG39" s="4"/>
      <c r="AH39" s="4"/>
    </row>
    <row r="40" spans="1:37">
      <c r="Z40" s="17">
        <v>2</v>
      </c>
      <c r="AA40" s="4" t="s">
        <v>9</v>
      </c>
      <c r="AD40" s="17">
        <v>1</v>
      </c>
      <c r="AE40" s="4" t="s">
        <v>48</v>
      </c>
      <c r="AF40" s="4"/>
      <c r="AG40" s="4"/>
      <c r="AH40" s="4"/>
    </row>
    <row r="41" spans="1:37">
      <c r="A41" s="1" t="s">
        <v>32</v>
      </c>
      <c r="Z41" s="13" t="s">
        <v>8</v>
      </c>
      <c r="AA41" s="13"/>
      <c r="AB41" s="10"/>
      <c r="AD41" s="13" t="s">
        <v>51</v>
      </c>
      <c r="AE41" s="4"/>
      <c r="AF41" s="4"/>
      <c r="AG41" s="4"/>
      <c r="AH41" s="4"/>
    </row>
    <row r="42" spans="1:37">
      <c r="A42" s="3" t="s">
        <v>34</v>
      </c>
      <c r="Z42" s="17">
        <v>3</v>
      </c>
      <c r="AA42" s="4" t="s">
        <v>15</v>
      </c>
      <c r="AD42" s="17">
        <v>100</v>
      </c>
      <c r="AE42" s="4" t="s">
        <v>49</v>
      </c>
      <c r="AF42" s="4"/>
      <c r="AG42" s="4"/>
      <c r="AH42" s="4"/>
    </row>
    <row r="43" spans="1:37">
      <c r="N43" s="3" t="s">
        <v>33</v>
      </c>
      <c r="O43" s="3"/>
      <c r="P43" s="3"/>
      <c r="Q43" s="3"/>
      <c r="R43" s="3"/>
      <c r="S43" s="3"/>
      <c r="T43" s="3"/>
      <c r="U43" s="3"/>
      <c r="V43" s="3"/>
      <c r="W43" s="3"/>
      <c r="Z43" s="11" t="s">
        <v>38</v>
      </c>
    </row>
    <row r="44" spans="1:37">
      <c r="B44" s="7" t="s">
        <v>22</v>
      </c>
      <c r="C44" s="7" t="s">
        <v>23</v>
      </c>
      <c r="D44" s="7" t="s">
        <v>24</v>
      </c>
      <c r="E44" s="7" t="s">
        <v>25</v>
      </c>
      <c r="F44" s="7" t="s">
        <v>26</v>
      </c>
      <c r="G44" s="7" t="s">
        <v>27</v>
      </c>
      <c r="H44" s="7" t="s">
        <v>28</v>
      </c>
      <c r="I44" s="7" t="s">
        <v>29</v>
      </c>
      <c r="J44" s="7" t="s">
        <v>30</v>
      </c>
      <c r="K44" s="7" t="s">
        <v>31</v>
      </c>
      <c r="L44" s="6"/>
      <c r="M44" s="6"/>
      <c r="N44" s="8">
        <v>0</v>
      </c>
      <c r="O44" s="8">
        <v>1</v>
      </c>
      <c r="P44" s="8">
        <v>2</v>
      </c>
      <c r="Q44" s="8">
        <v>3</v>
      </c>
      <c r="R44" s="8">
        <v>4</v>
      </c>
      <c r="S44" s="8">
        <v>5</v>
      </c>
      <c r="T44" s="8">
        <v>6</v>
      </c>
      <c r="U44" s="8">
        <v>7</v>
      </c>
      <c r="V44" s="8">
        <v>8</v>
      </c>
      <c r="W44" s="8">
        <v>9</v>
      </c>
      <c r="X44" s="8">
        <v>10</v>
      </c>
      <c r="Z44" s="7">
        <v>0</v>
      </c>
      <c r="AA44" s="7">
        <v>1</v>
      </c>
      <c r="AB44" s="7">
        <v>2</v>
      </c>
      <c r="AC44" s="7">
        <v>3</v>
      </c>
      <c r="AD44" s="7">
        <v>4</v>
      </c>
      <c r="AE44" s="7">
        <v>5</v>
      </c>
      <c r="AF44" s="7">
        <v>6</v>
      </c>
      <c r="AG44" s="7">
        <v>7</v>
      </c>
      <c r="AH44" s="7">
        <v>8</v>
      </c>
      <c r="AI44" s="7">
        <v>9</v>
      </c>
      <c r="AJ44" s="7">
        <v>10</v>
      </c>
    </row>
    <row r="45" spans="1:37">
      <c r="A45" s="7">
        <v>1</v>
      </c>
      <c r="B45" s="6">
        <v>1</v>
      </c>
      <c r="C45" s="6">
        <v>1</v>
      </c>
      <c r="D45" s="6">
        <v>2</v>
      </c>
      <c r="E45" s="6">
        <v>1</v>
      </c>
      <c r="F45" s="6">
        <v>1</v>
      </c>
      <c r="G45" s="6">
        <v>1</v>
      </c>
      <c r="H45" s="6">
        <v>0</v>
      </c>
      <c r="I45" s="6">
        <v>0</v>
      </c>
      <c r="J45" s="6">
        <v>0</v>
      </c>
      <c r="K45" s="6">
        <v>0</v>
      </c>
      <c r="L45" s="5">
        <v>1</v>
      </c>
      <c r="M45" s="7"/>
      <c r="N45" s="9">
        <f>COUNTIF($B$45:$K$54,"=0")</f>
        <v>31</v>
      </c>
      <c r="O45" s="9">
        <f>COUNTIF($B$45:$K$54,"=1")</f>
        <v>41</v>
      </c>
      <c r="P45" s="9">
        <f>COUNTIF($B$45:$K$54,"=2")</f>
        <v>9</v>
      </c>
      <c r="Q45" s="9">
        <f>COUNTIF($B$45:$K$54,"=3")</f>
        <v>5</v>
      </c>
      <c r="R45" s="9">
        <f>COUNTIF($B$45:$K$54,"=4")</f>
        <v>2</v>
      </c>
      <c r="S45" s="9">
        <f>COUNTIF($B$45:$K$54,"=5")</f>
        <v>5</v>
      </c>
      <c r="T45" s="9">
        <f>COUNTIF($B$45:$K$54,"=6")</f>
        <v>3</v>
      </c>
      <c r="U45" s="9">
        <f>COUNTIF($B$45:$K$54,"=7")</f>
        <v>0</v>
      </c>
      <c r="V45" s="9">
        <f>COUNTIF($B$45:$K$54,"=8")</f>
        <v>1</v>
      </c>
      <c r="W45" s="9">
        <f>COUNTIF($B$45:$K$54,"=9")</f>
        <v>2</v>
      </c>
      <c r="X45" s="9">
        <f>COUNTIF($B$45:$K$54,"=10")</f>
        <v>1</v>
      </c>
      <c r="Z45" s="6">
        <f>$Z$40*Z44/$Z$42</f>
        <v>0</v>
      </c>
      <c r="AA45" s="6">
        <f t="shared" ref="AA45:AJ45" si="2">$Z$40*AA44/$Z$42</f>
        <v>0.66666666666666663</v>
      </c>
      <c r="AB45" s="6">
        <f t="shared" si="2"/>
        <v>1.3333333333333333</v>
      </c>
      <c r="AC45" s="6">
        <f t="shared" si="2"/>
        <v>2</v>
      </c>
      <c r="AD45" s="6">
        <f t="shared" si="2"/>
        <v>2.6666666666666665</v>
      </c>
      <c r="AE45" s="6">
        <f t="shared" si="2"/>
        <v>3.3333333333333335</v>
      </c>
      <c r="AF45" s="6">
        <f t="shared" si="2"/>
        <v>4</v>
      </c>
      <c r="AG45" s="6">
        <f t="shared" si="2"/>
        <v>4.666666666666667</v>
      </c>
      <c r="AH45" s="6">
        <f t="shared" si="2"/>
        <v>5.333333333333333</v>
      </c>
      <c r="AI45" s="6">
        <f t="shared" si="2"/>
        <v>6</v>
      </c>
      <c r="AJ45" s="6">
        <f t="shared" si="2"/>
        <v>6.666666666666667</v>
      </c>
      <c r="AK45" t="s">
        <v>5</v>
      </c>
    </row>
    <row r="46" spans="1:37">
      <c r="A46" s="7">
        <v>2</v>
      </c>
      <c r="B46" s="6">
        <v>1</v>
      </c>
      <c r="C46" s="6">
        <v>1</v>
      </c>
      <c r="D46" s="6">
        <v>2</v>
      </c>
      <c r="E46" s="6">
        <v>2</v>
      </c>
      <c r="F46" s="6">
        <v>1</v>
      </c>
      <c r="G46" s="6">
        <v>1</v>
      </c>
      <c r="H46" s="6">
        <v>0</v>
      </c>
      <c r="I46" s="6">
        <v>0</v>
      </c>
      <c r="J46" s="6">
        <v>0</v>
      </c>
      <c r="K46" s="6">
        <v>0</v>
      </c>
      <c r="L46" s="5">
        <v>2</v>
      </c>
    </row>
    <row r="47" spans="1:37">
      <c r="A47" s="7">
        <v>3</v>
      </c>
      <c r="B47" s="6">
        <v>1</v>
      </c>
      <c r="C47" s="6">
        <v>1</v>
      </c>
      <c r="D47" s="6">
        <v>1</v>
      </c>
      <c r="E47" s="6">
        <v>2</v>
      </c>
      <c r="F47" s="6">
        <v>1</v>
      </c>
      <c r="G47" s="6">
        <v>1</v>
      </c>
      <c r="H47" s="6">
        <v>0</v>
      </c>
      <c r="I47" s="6">
        <v>0</v>
      </c>
      <c r="J47" s="6">
        <v>0</v>
      </c>
      <c r="K47" s="6">
        <v>0</v>
      </c>
      <c r="L47" s="5">
        <v>3</v>
      </c>
      <c r="Z47" s="11" t="s">
        <v>39</v>
      </c>
    </row>
    <row r="48" spans="1:37">
      <c r="A48" s="7">
        <v>4</v>
      </c>
      <c r="B48" s="6">
        <v>1</v>
      </c>
      <c r="C48" s="6">
        <v>1</v>
      </c>
      <c r="D48" s="6">
        <v>2</v>
      </c>
      <c r="E48" s="6">
        <v>5</v>
      </c>
      <c r="F48" s="6">
        <v>3</v>
      </c>
      <c r="G48" s="6">
        <v>1</v>
      </c>
      <c r="H48" s="6">
        <v>0</v>
      </c>
      <c r="I48" s="6">
        <v>0</v>
      </c>
      <c r="J48" s="6">
        <v>0</v>
      </c>
      <c r="K48" s="6">
        <v>0</v>
      </c>
      <c r="L48" s="5">
        <v>4</v>
      </c>
      <c r="Z48">
        <f>Z26</f>
        <v>51800</v>
      </c>
      <c r="AA48">
        <f t="shared" ref="AA48:AJ48" si="3">AA26</f>
        <v>29008</v>
      </c>
      <c r="AB48">
        <f t="shared" si="3"/>
        <v>10952</v>
      </c>
      <c r="AC48">
        <f t="shared" si="3"/>
        <v>6808</v>
      </c>
      <c r="AD48">
        <f t="shared" si="3"/>
        <v>3848</v>
      </c>
      <c r="AE48">
        <f t="shared" si="3"/>
        <v>4144</v>
      </c>
      <c r="AF48">
        <f t="shared" si="3"/>
        <v>2960</v>
      </c>
      <c r="AG48">
        <f t="shared" si="3"/>
        <v>2960</v>
      </c>
      <c r="AH48">
        <f t="shared" si="3"/>
        <v>2664</v>
      </c>
      <c r="AI48">
        <f t="shared" si="3"/>
        <v>2368</v>
      </c>
      <c r="AJ48">
        <f t="shared" si="3"/>
        <v>888</v>
      </c>
      <c r="AK48" t="s">
        <v>54</v>
      </c>
    </row>
    <row r="49" spans="1:39">
      <c r="A49" s="7">
        <v>5</v>
      </c>
      <c r="B49" s="6">
        <v>1</v>
      </c>
      <c r="C49" s="6">
        <v>2</v>
      </c>
      <c r="D49" s="6">
        <v>8</v>
      </c>
      <c r="E49" s="6">
        <v>6</v>
      </c>
      <c r="F49" s="6">
        <v>5</v>
      </c>
      <c r="G49" s="6">
        <v>1</v>
      </c>
      <c r="H49" s="6">
        <v>1</v>
      </c>
      <c r="I49" s="6">
        <v>0</v>
      </c>
      <c r="J49" s="6">
        <v>0</v>
      </c>
      <c r="K49" s="6">
        <v>0</v>
      </c>
      <c r="L49" s="5">
        <v>5</v>
      </c>
    </row>
    <row r="50" spans="1:39">
      <c r="A50" s="7">
        <v>6</v>
      </c>
      <c r="B50" s="6">
        <v>1</v>
      </c>
      <c r="C50" s="6">
        <v>9</v>
      </c>
      <c r="D50" s="6">
        <v>6</v>
      </c>
      <c r="E50" s="6">
        <v>6</v>
      </c>
      <c r="F50" s="6">
        <v>5</v>
      </c>
      <c r="G50" s="6">
        <v>3</v>
      </c>
      <c r="H50" s="6">
        <v>1</v>
      </c>
      <c r="I50" s="6">
        <v>0</v>
      </c>
      <c r="J50" s="6">
        <v>0</v>
      </c>
      <c r="K50" s="6">
        <v>0</v>
      </c>
      <c r="L50" s="5">
        <v>6</v>
      </c>
      <c r="Z50" s="11" t="s">
        <v>53</v>
      </c>
    </row>
    <row r="51" spans="1:39">
      <c r="A51" s="7">
        <v>7</v>
      </c>
      <c r="B51" s="6">
        <v>10</v>
      </c>
      <c r="C51" s="6">
        <v>9</v>
      </c>
      <c r="D51" s="6">
        <v>4</v>
      </c>
      <c r="E51" s="6">
        <v>2</v>
      </c>
      <c r="F51" s="6">
        <v>5</v>
      </c>
      <c r="G51" s="6">
        <v>3</v>
      </c>
      <c r="H51" s="6">
        <v>1</v>
      </c>
      <c r="I51" s="6">
        <v>0</v>
      </c>
      <c r="J51" s="6">
        <v>0</v>
      </c>
      <c r="K51" s="6">
        <v>0</v>
      </c>
      <c r="L51" s="5">
        <v>7</v>
      </c>
      <c r="Z51">
        <f>Z45*Z48</f>
        <v>0</v>
      </c>
      <c r="AA51" s="12">
        <f>AA45*AA48/$Z$42</f>
        <v>6446.2222222222217</v>
      </c>
      <c r="AB51" s="12">
        <f t="shared" ref="AB51:AJ51" si="4">AB45*AB48/$Z$42</f>
        <v>4867.5555555555557</v>
      </c>
      <c r="AC51" s="12">
        <f t="shared" si="4"/>
        <v>4538.666666666667</v>
      </c>
      <c r="AD51" s="12">
        <f t="shared" si="4"/>
        <v>3420.4444444444439</v>
      </c>
      <c r="AE51" s="12">
        <f t="shared" si="4"/>
        <v>4604.4444444444443</v>
      </c>
      <c r="AF51" s="12">
        <f t="shared" si="4"/>
        <v>3946.6666666666665</v>
      </c>
      <c r="AG51" s="12">
        <f t="shared" si="4"/>
        <v>4604.4444444444443</v>
      </c>
      <c r="AH51" s="12">
        <f t="shared" si="4"/>
        <v>4736</v>
      </c>
      <c r="AI51" s="12">
        <f t="shared" si="4"/>
        <v>4736</v>
      </c>
      <c r="AJ51" s="12">
        <f t="shared" si="4"/>
        <v>1973.3333333333333</v>
      </c>
    </row>
    <row r="52" spans="1:39">
      <c r="A52" s="7">
        <v>8</v>
      </c>
      <c r="B52" s="6">
        <v>1</v>
      </c>
      <c r="C52" s="6">
        <v>1</v>
      </c>
      <c r="D52" s="6">
        <v>1</v>
      </c>
      <c r="E52" s="6">
        <v>1</v>
      </c>
      <c r="F52" s="6">
        <v>4</v>
      </c>
      <c r="G52" s="6">
        <v>5</v>
      </c>
      <c r="H52" s="6">
        <v>3</v>
      </c>
      <c r="I52" s="6">
        <v>1</v>
      </c>
      <c r="J52" s="6">
        <v>0</v>
      </c>
      <c r="K52" s="6">
        <v>0</v>
      </c>
      <c r="L52" s="5">
        <v>8</v>
      </c>
      <c r="Z52" s="10" t="s">
        <v>46</v>
      </c>
    </row>
    <row r="53" spans="1:39">
      <c r="A53" s="7">
        <v>9</v>
      </c>
      <c r="B53" s="6">
        <v>1</v>
      </c>
      <c r="C53" s="6">
        <v>1</v>
      </c>
      <c r="D53" s="6">
        <v>1</v>
      </c>
      <c r="E53" s="6">
        <v>1</v>
      </c>
      <c r="F53" s="6">
        <v>1</v>
      </c>
      <c r="G53" s="6">
        <v>3</v>
      </c>
      <c r="H53" s="6">
        <v>2</v>
      </c>
      <c r="I53" s="6">
        <v>1</v>
      </c>
      <c r="J53" s="6">
        <v>0</v>
      </c>
      <c r="K53" s="6">
        <v>0</v>
      </c>
      <c r="L53" s="5">
        <v>9</v>
      </c>
      <c r="Z53">
        <f>Z26</f>
        <v>51800</v>
      </c>
      <c r="AA53">
        <f t="shared" ref="AA53:AJ53" si="5">AA26</f>
        <v>29008</v>
      </c>
      <c r="AB53">
        <f t="shared" si="5"/>
        <v>10952</v>
      </c>
      <c r="AC53">
        <f t="shared" si="5"/>
        <v>6808</v>
      </c>
      <c r="AD53">
        <f t="shared" si="5"/>
        <v>3848</v>
      </c>
      <c r="AE53">
        <f t="shared" si="5"/>
        <v>4144</v>
      </c>
      <c r="AF53">
        <f t="shared" si="5"/>
        <v>2960</v>
      </c>
      <c r="AG53">
        <f t="shared" si="5"/>
        <v>2960</v>
      </c>
      <c r="AH53">
        <f t="shared" si="5"/>
        <v>2664</v>
      </c>
      <c r="AI53">
        <f t="shared" si="5"/>
        <v>2368</v>
      </c>
      <c r="AJ53">
        <f t="shared" si="5"/>
        <v>888</v>
      </c>
    </row>
    <row r="54" spans="1:39">
      <c r="A54" s="7">
        <v>10</v>
      </c>
      <c r="B54" s="6">
        <v>1</v>
      </c>
      <c r="C54" s="6">
        <v>1</v>
      </c>
      <c r="D54" s="6">
        <v>1</v>
      </c>
      <c r="E54" s="6">
        <v>1</v>
      </c>
      <c r="F54" s="6">
        <v>1</v>
      </c>
      <c r="G54" s="6">
        <v>1</v>
      </c>
      <c r="H54" s="6">
        <v>2</v>
      </c>
      <c r="I54" s="6">
        <v>1</v>
      </c>
      <c r="J54" s="6">
        <v>0</v>
      </c>
      <c r="K54" s="6">
        <v>0</v>
      </c>
      <c r="L54" s="5">
        <v>10</v>
      </c>
    </row>
    <row r="55" spans="1:39">
      <c r="Z55" s="11" t="s">
        <v>52</v>
      </c>
    </row>
    <row r="56" spans="1:39">
      <c r="Z56">
        <f>Z51/20</f>
        <v>0</v>
      </c>
      <c r="AA56">
        <f t="shared" ref="AA56:AJ56" si="6">AA51/20</f>
        <v>322.31111111111107</v>
      </c>
      <c r="AB56">
        <f t="shared" si="6"/>
        <v>243.37777777777779</v>
      </c>
      <c r="AC56">
        <f t="shared" si="6"/>
        <v>226.93333333333334</v>
      </c>
      <c r="AD56">
        <f t="shared" si="6"/>
        <v>171.02222222222218</v>
      </c>
      <c r="AE56">
        <f t="shared" si="6"/>
        <v>230.22222222222223</v>
      </c>
      <c r="AF56">
        <f t="shared" si="6"/>
        <v>197.33333333333331</v>
      </c>
      <c r="AG56">
        <f t="shared" si="6"/>
        <v>230.22222222222223</v>
      </c>
      <c r="AH56">
        <f t="shared" si="6"/>
        <v>236.8</v>
      </c>
      <c r="AI56">
        <f t="shared" si="6"/>
        <v>236.8</v>
      </c>
      <c r="AJ56">
        <f t="shared" si="6"/>
        <v>98.666666666666657</v>
      </c>
    </row>
    <row r="57" spans="1:39">
      <c r="Z57" s="10" t="s">
        <v>46</v>
      </c>
    </row>
    <row r="58" spans="1:39">
      <c r="A58" s="3" t="s">
        <v>35</v>
      </c>
      <c r="Z58">
        <f>Z26</f>
        <v>51800</v>
      </c>
      <c r="AA58">
        <f t="shared" ref="AA58:AJ58" si="7">AA26</f>
        <v>29008</v>
      </c>
      <c r="AB58">
        <f t="shared" si="7"/>
        <v>10952</v>
      </c>
      <c r="AC58">
        <f t="shared" si="7"/>
        <v>6808</v>
      </c>
      <c r="AD58">
        <f t="shared" si="7"/>
        <v>3848</v>
      </c>
      <c r="AE58">
        <f t="shared" si="7"/>
        <v>4144</v>
      </c>
      <c r="AF58">
        <f t="shared" si="7"/>
        <v>2960</v>
      </c>
      <c r="AG58">
        <f t="shared" si="7"/>
        <v>2960</v>
      </c>
      <c r="AH58">
        <f t="shared" si="7"/>
        <v>2664</v>
      </c>
      <c r="AI58">
        <f t="shared" si="7"/>
        <v>2368</v>
      </c>
      <c r="AJ58">
        <f t="shared" si="7"/>
        <v>888</v>
      </c>
    </row>
    <row r="59" spans="1:39">
      <c r="N59" s="3" t="s">
        <v>33</v>
      </c>
      <c r="O59" s="3"/>
      <c r="P59" s="3"/>
      <c r="Q59" s="3"/>
      <c r="R59" s="3"/>
      <c r="S59" s="3"/>
      <c r="T59" s="3"/>
      <c r="U59" s="3"/>
      <c r="V59" s="3"/>
      <c r="W59" s="3"/>
    </row>
    <row r="60" spans="1:39">
      <c r="B60" s="7" t="s">
        <v>22</v>
      </c>
      <c r="C60" s="7" t="s">
        <v>23</v>
      </c>
      <c r="D60" s="7" t="s">
        <v>24</v>
      </c>
      <c r="E60" s="7" t="s">
        <v>25</v>
      </c>
      <c r="F60" s="7" t="s">
        <v>26</v>
      </c>
      <c r="G60" s="7" t="s">
        <v>27</v>
      </c>
      <c r="H60" s="7" t="s">
        <v>28</v>
      </c>
      <c r="I60" s="7" t="s">
        <v>29</v>
      </c>
      <c r="J60" s="7" t="s">
        <v>30</v>
      </c>
      <c r="K60" s="7" t="s">
        <v>31</v>
      </c>
      <c r="L60" s="6"/>
      <c r="M60" s="6"/>
      <c r="N60" s="8">
        <v>0</v>
      </c>
      <c r="O60" s="8">
        <v>1</v>
      </c>
      <c r="P60" s="8">
        <v>2</v>
      </c>
      <c r="Q60" s="8">
        <v>3</v>
      </c>
      <c r="R60" s="8">
        <v>4</v>
      </c>
      <c r="S60" s="8">
        <v>5</v>
      </c>
      <c r="T60" s="8">
        <v>6</v>
      </c>
      <c r="U60" s="8">
        <v>7</v>
      </c>
      <c r="V60" s="8">
        <v>8</v>
      </c>
      <c r="W60" s="8">
        <v>9</v>
      </c>
      <c r="X60" s="8">
        <v>10</v>
      </c>
      <c r="Z60" s="11" t="s">
        <v>55</v>
      </c>
      <c r="AL60" s="3" t="s">
        <v>42</v>
      </c>
    </row>
    <row r="61" spans="1:39">
      <c r="A61" s="7">
        <v>1</v>
      </c>
      <c r="B61" s="6">
        <v>2</v>
      </c>
      <c r="C61" s="6">
        <v>1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5">
        <v>1</v>
      </c>
      <c r="N61" s="9">
        <f>COUNTIF($B$61:$K$70,"=0")</f>
        <v>56</v>
      </c>
      <c r="O61" s="9">
        <f>COUNTIF($B$61:$K$70,"=1")</f>
        <v>22</v>
      </c>
      <c r="P61" s="9">
        <f>COUNTIF($B$61:$K$70,"=2")</f>
        <v>7</v>
      </c>
      <c r="Q61" s="9">
        <f>COUNTIF($B$61:$K$70,"=3")</f>
        <v>3</v>
      </c>
      <c r="R61" s="9">
        <f>COUNTIF($B$61:$K$70,"=4")</f>
        <v>1</v>
      </c>
      <c r="S61" s="9">
        <f>COUNTIF($B$61:$K$70,"=5")</f>
        <v>2</v>
      </c>
      <c r="T61" s="9">
        <f>COUNTIF($B$61:$K$70,"=6")</f>
        <v>2</v>
      </c>
      <c r="U61" s="9">
        <f>COUNTIF($B$61:$K$70,"=7")</f>
        <v>3</v>
      </c>
      <c r="V61" s="9">
        <f>COUNTIF($B$61:$K$70,"=8")</f>
        <v>2</v>
      </c>
      <c r="W61" s="9">
        <f>COUNTIF($B$61:$K$70,"=9")</f>
        <v>1</v>
      </c>
      <c r="X61" s="9">
        <f>COUNTIF($B$61:$K$70,"=10")</f>
        <v>1</v>
      </c>
      <c r="Z61">
        <f>Z56/20</f>
        <v>0</v>
      </c>
      <c r="AA61" s="14">
        <f>AA56*($AD$40/$AD$42)</f>
        <v>3.2231111111111108</v>
      </c>
      <c r="AB61" s="14">
        <f t="shared" ref="AB61:AJ61" si="8">AB56*($AD$40/$AD$42)</f>
        <v>2.4337777777777778</v>
      </c>
      <c r="AC61" s="14">
        <f t="shared" si="8"/>
        <v>2.2693333333333334</v>
      </c>
      <c r="AD61" s="14">
        <f t="shared" si="8"/>
        <v>1.7102222222222219</v>
      </c>
      <c r="AE61" s="14">
        <f t="shared" si="8"/>
        <v>2.3022222222222224</v>
      </c>
      <c r="AF61" s="14">
        <f t="shared" si="8"/>
        <v>1.9733333333333332</v>
      </c>
      <c r="AG61" s="14">
        <f t="shared" si="8"/>
        <v>2.3022222222222224</v>
      </c>
      <c r="AH61" s="14">
        <f t="shared" si="8"/>
        <v>2.3680000000000003</v>
      </c>
      <c r="AI61" s="14">
        <f t="shared" si="8"/>
        <v>2.3680000000000003</v>
      </c>
      <c r="AJ61" s="14">
        <f t="shared" si="8"/>
        <v>0.98666666666666658</v>
      </c>
      <c r="AL61" s="14">
        <f>SUM(Z61:AJ61)</f>
        <v>21.936888888888891</v>
      </c>
      <c r="AM61" t="s">
        <v>40</v>
      </c>
    </row>
    <row r="62" spans="1:39">
      <c r="A62" s="7">
        <v>2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5">
        <v>2</v>
      </c>
      <c r="Z62" s="10" t="s">
        <v>46</v>
      </c>
      <c r="AL62" s="20">
        <f>AL61/29.573</f>
        <v>0.74178774182155649</v>
      </c>
      <c r="AM62" t="s">
        <v>41</v>
      </c>
    </row>
    <row r="63" spans="1:39">
      <c r="A63" s="7">
        <v>3</v>
      </c>
      <c r="B63" s="6">
        <v>1</v>
      </c>
      <c r="C63" s="6">
        <v>0</v>
      </c>
      <c r="D63" s="6">
        <v>0</v>
      </c>
      <c r="E63" s="6">
        <v>0</v>
      </c>
      <c r="F63" s="6">
        <v>2</v>
      </c>
      <c r="G63" s="6">
        <v>1</v>
      </c>
      <c r="H63" s="6">
        <v>0</v>
      </c>
      <c r="I63" s="6">
        <v>0</v>
      </c>
      <c r="J63" s="6">
        <v>0</v>
      </c>
      <c r="K63" s="6">
        <v>0</v>
      </c>
      <c r="L63" s="5">
        <v>3</v>
      </c>
      <c r="Z63">
        <f>Z26</f>
        <v>51800</v>
      </c>
      <c r="AA63">
        <f t="shared" ref="AA63:AJ63" si="9">AA26</f>
        <v>29008</v>
      </c>
      <c r="AB63">
        <f t="shared" si="9"/>
        <v>10952</v>
      </c>
      <c r="AC63">
        <f t="shared" si="9"/>
        <v>6808</v>
      </c>
      <c r="AD63">
        <f t="shared" si="9"/>
        <v>3848</v>
      </c>
      <c r="AE63">
        <f t="shared" si="9"/>
        <v>4144</v>
      </c>
      <c r="AF63">
        <f t="shared" si="9"/>
        <v>2960</v>
      </c>
      <c r="AG63">
        <f t="shared" si="9"/>
        <v>2960</v>
      </c>
      <c r="AH63">
        <f t="shared" si="9"/>
        <v>2664</v>
      </c>
      <c r="AI63">
        <f t="shared" si="9"/>
        <v>2368</v>
      </c>
      <c r="AJ63">
        <f t="shared" si="9"/>
        <v>888</v>
      </c>
    </row>
    <row r="64" spans="1:39">
      <c r="A64" s="7">
        <v>4</v>
      </c>
      <c r="B64" s="6">
        <v>1</v>
      </c>
      <c r="C64" s="6">
        <v>0</v>
      </c>
      <c r="D64" s="6">
        <v>0</v>
      </c>
      <c r="E64" s="6">
        <v>0</v>
      </c>
      <c r="F64" s="6">
        <v>2</v>
      </c>
      <c r="G64" s="6">
        <v>2</v>
      </c>
      <c r="H64" s="6">
        <v>0</v>
      </c>
      <c r="I64" s="6">
        <v>0</v>
      </c>
      <c r="J64" s="6">
        <v>0</v>
      </c>
      <c r="K64" s="6">
        <v>0</v>
      </c>
      <c r="L64" s="5">
        <v>4</v>
      </c>
      <c r="AL64" t="s">
        <v>43</v>
      </c>
    </row>
    <row r="65" spans="1:12">
      <c r="A65" s="7">
        <v>5</v>
      </c>
      <c r="B65" s="6">
        <v>1</v>
      </c>
      <c r="C65" s="6">
        <v>0</v>
      </c>
      <c r="D65" s="6">
        <v>0</v>
      </c>
      <c r="E65" s="6">
        <v>0</v>
      </c>
      <c r="F65" s="6">
        <v>3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5">
        <v>5</v>
      </c>
    </row>
    <row r="66" spans="1:12">
      <c r="A66" s="7">
        <v>6</v>
      </c>
      <c r="B66" s="6">
        <v>1</v>
      </c>
      <c r="C66" s="6">
        <v>2</v>
      </c>
      <c r="D66" s="6">
        <v>7</v>
      </c>
      <c r="E66" s="6">
        <v>7</v>
      </c>
      <c r="F66" s="6">
        <v>6</v>
      </c>
      <c r="G66" s="6">
        <v>5</v>
      </c>
      <c r="H66" s="6">
        <v>1</v>
      </c>
      <c r="I66" s="6">
        <v>0</v>
      </c>
      <c r="J66" s="6">
        <v>0</v>
      </c>
      <c r="K66" s="6">
        <v>0</v>
      </c>
      <c r="L66" s="5">
        <v>6</v>
      </c>
    </row>
    <row r="67" spans="1:12">
      <c r="A67" s="7">
        <v>7</v>
      </c>
      <c r="B67" s="6">
        <v>1</v>
      </c>
      <c r="C67" s="6">
        <v>1</v>
      </c>
      <c r="D67" s="6">
        <v>8</v>
      </c>
      <c r="E67" s="6">
        <v>7</v>
      </c>
      <c r="F67" s="6">
        <v>6</v>
      </c>
      <c r="G67" s="6">
        <v>5</v>
      </c>
      <c r="H67" s="6">
        <v>1</v>
      </c>
      <c r="I67" s="6">
        <v>0</v>
      </c>
      <c r="J67" s="6">
        <v>0</v>
      </c>
      <c r="K67" s="6">
        <v>0</v>
      </c>
      <c r="L67" s="5">
        <v>7</v>
      </c>
    </row>
    <row r="68" spans="1:12">
      <c r="A68" s="7">
        <v>8</v>
      </c>
      <c r="B68" s="6">
        <v>10</v>
      </c>
      <c r="C68" s="6">
        <v>9</v>
      </c>
      <c r="D68" s="6">
        <v>8</v>
      </c>
      <c r="E68" s="6">
        <v>3</v>
      </c>
      <c r="F68" s="6">
        <v>3</v>
      </c>
      <c r="G68" s="6">
        <v>4</v>
      </c>
      <c r="H68" s="6">
        <v>0</v>
      </c>
      <c r="I68" s="6">
        <v>0</v>
      </c>
      <c r="J68" s="6">
        <v>0</v>
      </c>
      <c r="K68" s="6">
        <v>0</v>
      </c>
      <c r="L68" s="5">
        <v>8</v>
      </c>
    </row>
    <row r="69" spans="1:12">
      <c r="A69" s="7">
        <v>9</v>
      </c>
      <c r="B69" s="6">
        <v>1</v>
      </c>
      <c r="C69" s="6">
        <v>1</v>
      </c>
      <c r="D69" s="6">
        <v>1</v>
      </c>
      <c r="E69" s="6">
        <v>1</v>
      </c>
      <c r="F69" s="6">
        <v>2</v>
      </c>
      <c r="G69" s="6">
        <v>1</v>
      </c>
      <c r="H69" s="6">
        <v>0</v>
      </c>
      <c r="I69" s="6">
        <v>0</v>
      </c>
      <c r="J69" s="6">
        <v>0</v>
      </c>
      <c r="K69" s="6">
        <v>0</v>
      </c>
      <c r="L69" s="5">
        <v>9</v>
      </c>
    </row>
    <row r="70" spans="1:12">
      <c r="A70" s="7">
        <v>10</v>
      </c>
      <c r="B70" s="6">
        <v>1</v>
      </c>
      <c r="C70" s="6">
        <v>1</v>
      </c>
      <c r="D70" s="6">
        <v>1</v>
      </c>
      <c r="E70" s="6">
        <v>1</v>
      </c>
      <c r="F70" s="6">
        <v>1</v>
      </c>
      <c r="G70" s="6">
        <v>2</v>
      </c>
      <c r="H70" s="6">
        <v>1</v>
      </c>
      <c r="I70" s="6">
        <v>0</v>
      </c>
      <c r="J70" s="6">
        <v>0</v>
      </c>
      <c r="K70" s="6">
        <v>0</v>
      </c>
      <c r="L70" s="5">
        <v>10</v>
      </c>
    </row>
  </sheetData>
  <phoneticPr fontId="5" type="noConversion"/>
  <pageMargins left="0.75" right="0.75" top="1" bottom="1" header="0.5" footer="0.5"/>
  <rowBreaks count="1" manualBreakCount="1">
    <brk id="39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Self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Muhs</dc:creator>
  <cp:lastModifiedBy>Eric Muhs</cp:lastModifiedBy>
  <dcterms:created xsi:type="dcterms:W3CDTF">2011-08-05T00:09:03Z</dcterms:created>
  <dcterms:modified xsi:type="dcterms:W3CDTF">2011-08-23T23:17:13Z</dcterms:modified>
</cp:coreProperties>
</file>